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NC\Desktop\Naack\New folder\"/>
    </mc:Choice>
  </mc:AlternateContent>
  <bookViews>
    <workbookView xWindow="0" yWindow="0" windowWidth="11490" windowHeight="59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</definedName>
  </definedNames>
  <calcPr calcId="152511"/>
</workbook>
</file>

<file path=xl/calcChain.xml><?xml version="1.0" encoding="utf-8"?>
<calcChain xmlns="http://schemas.openxmlformats.org/spreadsheetml/2006/main">
  <c r="J7" i="1" l="1"/>
  <c r="J4" i="1"/>
  <c r="J3" i="1"/>
  <c r="H19" i="1"/>
  <c r="H18" i="1"/>
  <c r="H17" i="1"/>
  <c r="H16" i="1"/>
  <c r="H15" i="1"/>
  <c r="H14" i="1"/>
  <c r="H13" i="1"/>
  <c r="H12" i="1"/>
  <c r="H8" i="1"/>
  <c r="H7" i="1"/>
  <c r="H4" i="1"/>
  <c r="H3" i="1"/>
  <c r="F22" i="1"/>
  <c r="F12" i="1"/>
  <c r="F7" i="1"/>
  <c r="F3" i="1"/>
  <c r="D12" i="1"/>
  <c r="D9" i="1"/>
  <c r="D8" i="1"/>
  <c r="D7" i="1"/>
  <c r="H25" i="1" l="1"/>
  <c r="J25" i="1"/>
  <c r="D25" i="1"/>
  <c r="J20" i="1"/>
  <c r="F10" i="1"/>
  <c r="H10" i="1"/>
  <c r="D10" i="1"/>
  <c r="D6" i="1"/>
  <c r="H6" i="1"/>
  <c r="J6" i="1"/>
  <c r="F6" i="1"/>
  <c r="F25" i="1"/>
  <c r="D20" i="1"/>
  <c r="H20" i="1"/>
  <c r="F20" i="1"/>
  <c r="J10" i="1"/>
  <c r="J27" i="1" l="1"/>
  <c r="H27" i="1"/>
  <c r="F27" i="1"/>
  <c r="D27" i="1"/>
</calcChain>
</file>

<file path=xl/sharedStrings.xml><?xml version="1.0" encoding="utf-8"?>
<sst xmlns="http://schemas.openxmlformats.org/spreadsheetml/2006/main" count="39" uniqueCount="36">
  <si>
    <t xml:space="preserve">4.1.4 Expenditure, excluding salary for infrastructure augmentation during the year(INR in Lakhs) &amp; 
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</si>
  <si>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</si>
  <si>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</si>
  <si>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</si>
  <si>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</si>
  <si>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</si>
  <si>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</si>
  <si>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To be dicussed with IA and FO and look at NIRF</t>
  </si>
  <si>
    <t>F.Y-2021-2022</t>
  </si>
  <si>
    <t>Funds</t>
  </si>
  <si>
    <t>General Fund</t>
  </si>
  <si>
    <t>Library &amp; Reading Room Exp.</t>
  </si>
  <si>
    <t>SITTING FEE</t>
  </si>
  <si>
    <t>College Devlopment Fund</t>
  </si>
  <si>
    <t>Internal Complaint Committee</t>
  </si>
  <si>
    <t>Rep. &amp; Maint. of College Building</t>
  </si>
  <si>
    <t>Rep. &amp; Maint. of Furniture &amp; Equipment</t>
  </si>
  <si>
    <t>College Building Survey Charges</t>
  </si>
  <si>
    <t>FELICITATION PROGRAMME</t>
  </si>
  <si>
    <t>Computer, Printer &amp; Scanner</t>
  </si>
  <si>
    <t>Advertisement Expenses</t>
  </si>
  <si>
    <t>Computer/Laptop, Printer &amp; Scanner</t>
  </si>
  <si>
    <t>Nil</t>
  </si>
  <si>
    <t>Student Fund</t>
  </si>
  <si>
    <t>Sports Fee A/c</t>
  </si>
  <si>
    <t>Society Fee A/c</t>
  </si>
  <si>
    <t>Skill Devlopment Training Course</t>
  </si>
  <si>
    <t>Student Union Fee A/c</t>
  </si>
  <si>
    <t>N.C.C.  Fee A/c</t>
  </si>
  <si>
    <t>Medical Fee A/c</t>
  </si>
  <si>
    <t xml:space="preserve">College Welfare Fee A/c (Sitting Fee A/c) </t>
  </si>
  <si>
    <t>Gardan Fee A/c</t>
  </si>
  <si>
    <t>Maint. &amp; Repair Fees A/c</t>
  </si>
  <si>
    <t>Science Devlopment Fund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</si>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</sst>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/>
    <xf numFmtId="2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zoomScaleSheetLayoutView="100" workbookViewId="0">
      <selection activeCell="J18" sqref="J18"/>
    </sheetView>
  </sheetViews>
  <sheetFormatPr defaultColWidth="36.28515625" defaultRowHeight="15" x14ac:dyDescent="0.25"/>
  <cols>
    <col min="1" max="1" width="13.42578125" customWidth="1"/>
    <col min="2" max="2" width="16.85546875" customWidth="1"/>
    <col min="3" max="3" width="19.28515625" customWidth="1"/>
    <col min="4" max="4" width="14" customWidth="1"/>
    <col min="5" max="5" width="18.42578125" customWidth="1"/>
    <col min="6" max="6" width="17.28515625" customWidth="1"/>
    <col min="7" max="7" width="24.42578125" customWidth="1"/>
    <col min="8" max="8" width="15" customWidth="1"/>
    <col min="9" max="9" width="16.7109375" customWidth="1"/>
    <col min="10" max="10" width="15.28515625" customWidth="1"/>
    <col min="11" max="11" width="26.140625" customWidth="1"/>
  </cols>
  <sheetData>
    <row r="1" spans="1:11" ht="34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45.75" customHeight="1" x14ac:dyDescent="0.25">
      <c r="A2" s="1" t="s">
        <v>1</v>
      </c>
      <c r="B2" s="1" t="s">
        <v>2</v>
      </c>
      <c r="C2" s="18" t="s">
        <v>3</v>
      </c>
      <c r="D2" s="19"/>
      <c r="E2" s="1" t="s">
        <v>9</v>
      </c>
      <c r="F2" s="1" t="s">
        <v>4</v>
      </c>
      <c r="G2" s="16" t="s">
        <v>5</v>
      </c>
      <c r="H2" s="17"/>
      <c r="I2" s="16" t="s">
        <v>6</v>
      </c>
      <c r="J2" s="17"/>
    </row>
    <row r="3" spans="1:11" ht="30" x14ac:dyDescent="0.25">
      <c r="A3" s="20" t="s">
        <v>8</v>
      </c>
      <c r="B3" s="20">
        <v>83.15</v>
      </c>
      <c r="C3" s="2" t="s">
        <v>22</v>
      </c>
      <c r="D3" s="23">
        <v>0</v>
      </c>
      <c r="E3" s="8" t="s">
        <v>10</v>
      </c>
      <c r="F3" s="26">
        <f>5581646/100000</f>
        <v>55.816459999999999</v>
      </c>
      <c r="G3" s="10" t="s">
        <v>12</v>
      </c>
      <c r="H3" s="24">
        <f>237000/100000</f>
        <v>2.37</v>
      </c>
      <c r="I3" s="4" t="s">
        <v>11</v>
      </c>
      <c r="J3" s="24">
        <f>816375/100000</f>
        <v>8.1637500000000003</v>
      </c>
    </row>
    <row r="4" spans="1:11" ht="45" x14ac:dyDescent="0.25">
      <c r="A4" s="21"/>
      <c r="B4" s="21"/>
      <c r="C4" s="2"/>
      <c r="D4" s="23"/>
      <c r="E4" s="8"/>
      <c r="F4" s="26"/>
      <c r="G4" s="10" t="s">
        <v>20</v>
      </c>
      <c r="H4" s="24">
        <f>219930/100000</f>
        <v>2.1993</v>
      </c>
      <c r="I4" s="4" t="s">
        <v>21</v>
      </c>
      <c r="J4" s="24">
        <f>159980/100000</f>
        <v>1.5998000000000001</v>
      </c>
    </row>
    <row r="5" spans="1:11" x14ac:dyDescent="0.25">
      <c r="A5" s="21"/>
      <c r="B5" s="21"/>
      <c r="C5" s="2"/>
      <c r="D5" s="23"/>
      <c r="E5" s="8"/>
      <c r="F5" s="26"/>
      <c r="G5" s="10"/>
      <c r="H5" s="24"/>
      <c r="I5" s="4"/>
      <c r="J5" s="24"/>
    </row>
    <row r="6" spans="1:11" x14ac:dyDescent="0.25">
      <c r="A6" s="21"/>
      <c r="B6" s="21"/>
      <c r="C6" s="2" t="s">
        <v>34</v>
      </c>
      <c r="D6" s="23">
        <f>SUM(D3:D5)</f>
        <v>0</v>
      </c>
      <c r="E6" s="8"/>
      <c r="F6" s="26">
        <f>SUM(F3:F5)</f>
        <v>55.816459999999999</v>
      </c>
      <c r="G6" s="8"/>
      <c r="H6" s="23">
        <f t="shared" ref="H6:J6" si="0">SUM(H3:H5)</f>
        <v>4.5693000000000001</v>
      </c>
      <c r="I6" s="2"/>
      <c r="J6" s="23">
        <f t="shared" si="0"/>
        <v>9.7635500000000004</v>
      </c>
    </row>
    <row r="7" spans="1:11" ht="30" x14ac:dyDescent="0.25">
      <c r="A7" s="21"/>
      <c r="B7" s="21"/>
      <c r="C7" s="7" t="s">
        <v>15</v>
      </c>
      <c r="D7" s="24">
        <f>321983/100000</f>
        <v>3.21983</v>
      </c>
      <c r="E7" s="9" t="s">
        <v>13</v>
      </c>
      <c r="F7" s="27">
        <f>1682862/100000</f>
        <v>16.828620000000001</v>
      </c>
      <c r="G7" s="13" t="s">
        <v>14</v>
      </c>
      <c r="H7" s="27">
        <f>33000/100000</f>
        <v>0.33</v>
      </c>
      <c r="I7" s="5" t="s">
        <v>19</v>
      </c>
      <c r="J7" s="24">
        <f>(65990+130000+21000)/100000</f>
        <v>2.1699000000000002</v>
      </c>
    </row>
    <row r="8" spans="1:11" ht="45" x14ac:dyDescent="0.25">
      <c r="A8" s="21"/>
      <c r="B8" s="21"/>
      <c r="C8" s="7" t="s">
        <v>16</v>
      </c>
      <c r="D8" s="24">
        <f>44697/100000</f>
        <v>0.44696999999999998</v>
      </c>
      <c r="E8" s="8"/>
      <c r="F8" s="27"/>
      <c r="G8" s="13" t="s">
        <v>18</v>
      </c>
      <c r="H8" s="27">
        <f>272800/100000</f>
        <v>2.7280000000000002</v>
      </c>
      <c r="J8" s="24"/>
    </row>
    <row r="9" spans="1:11" ht="30" x14ac:dyDescent="0.25">
      <c r="A9" s="21"/>
      <c r="B9" s="21"/>
      <c r="C9" s="7" t="s">
        <v>17</v>
      </c>
      <c r="D9" s="24">
        <f>6000/100000</f>
        <v>0.06</v>
      </c>
      <c r="E9" s="8"/>
      <c r="F9" s="27"/>
      <c r="G9" s="10"/>
      <c r="H9" s="27"/>
      <c r="I9" s="3"/>
      <c r="J9" s="24"/>
    </row>
    <row r="10" spans="1:11" x14ac:dyDescent="0.25">
      <c r="A10" s="21"/>
      <c r="B10" s="21"/>
      <c r="C10" s="2" t="s">
        <v>34</v>
      </c>
      <c r="D10" s="23">
        <f>SUM(D7:D9)</f>
        <v>3.7267999999999999</v>
      </c>
      <c r="E10" s="6"/>
      <c r="F10" s="26">
        <f t="shared" ref="F10:J10" si="1">SUM(F7:F9)</f>
        <v>16.828620000000001</v>
      </c>
      <c r="G10" s="6"/>
      <c r="H10" s="23">
        <f t="shared" si="1"/>
        <v>3.0580000000000003</v>
      </c>
      <c r="I10" s="6"/>
      <c r="J10" s="23">
        <f t="shared" si="1"/>
        <v>2.1699000000000002</v>
      </c>
    </row>
    <row r="11" spans="1:11" x14ac:dyDescent="0.25">
      <c r="A11" s="21"/>
      <c r="B11" s="21"/>
      <c r="C11" s="5"/>
      <c r="D11" s="25"/>
      <c r="E11" s="8"/>
      <c r="F11" s="27"/>
      <c r="G11" s="10"/>
      <c r="H11" s="27"/>
      <c r="I11" s="3"/>
      <c r="J11" s="24"/>
    </row>
    <row r="12" spans="1:11" ht="30" x14ac:dyDescent="0.25">
      <c r="A12" s="21"/>
      <c r="B12" s="21"/>
      <c r="C12" s="5" t="s">
        <v>32</v>
      </c>
      <c r="D12" s="24">
        <f>(1474054.88+36253)/100000</f>
        <v>15.103078799999999</v>
      </c>
      <c r="E12" s="8" t="s">
        <v>23</v>
      </c>
      <c r="F12" s="27">
        <f>(36168.36+6451746.89)/100000</f>
        <v>64.879152500000004</v>
      </c>
      <c r="G12" s="10" t="s">
        <v>24</v>
      </c>
      <c r="H12" s="24">
        <f>(1205479.96-532160)/100000</f>
        <v>6.7331995999999998</v>
      </c>
      <c r="I12" s="3"/>
      <c r="J12" s="24"/>
    </row>
    <row r="13" spans="1:11" x14ac:dyDescent="0.25">
      <c r="A13" s="21"/>
      <c r="B13" s="21"/>
      <c r="C13" s="5"/>
      <c r="D13" s="24"/>
      <c r="E13" s="8"/>
      <c r="F13" s="27"/>
      <c r="G13" s="10" t="s">
        <v>25</v>
      </c>
      <c r="H13" s="24">
        <f>494140.76/100000</f>
        <v>4.9414075999999998</v>
      </c>
      <c r="I13" s="3"/>
      <c r="J13" s="24"/>
    </row>
    <row r="14" spans="1:11" ht="30" x14ac:dyDescent="0.25">
      <c r="A14" s="21"/>
      <c r="B14" s="21"/>
      <c r="C14" s="5"/>
      <c r="D14" s="24"/>
      <c r="E14" s="8"/>
      <c r="F14" s="27"/>
      <c r="G14" s="13" t="s">
        <v>26</v>
      </c>
      <c r="H14" s="24">
        <f>188809.44/100000</f>
        <v>1.8880944</v>
      </c>
      <c r="I14" s="3"/>
      <c r="J14" s="24"/>
    </row>
    <row r="15" spans="1:11" x14ac:dyDescent="0.25">
      <c r="A15" s="21"/>
      <c r="B15" s="21"/>
      <c r="C15" s="5"/>
      <c r="D15" s="24"/>
      <c r="E15" s="8"/>
      <c r="F15" s="27"/>
      <c r="G15" s="10" t="s">
        <v>27</v>
      </c>
      <c r="H15" s="24">
        <f>31044.72/100000</f>
        <v>0.31044720000000003</v>
      </c>
      <c r="I15" s="3"/>
      <c r="J15" s="24"/>
    </row>
    <row r="16" spans="1:11" x14ac:dyDescent="0.25">
      <c r="A16" s="21"/>
      <c r="B16" s="21"/>
      <c r="C16" s="5"/>
      <c r="D16" s="24"/>
      <c r="E16" s="8"/>
      <c r="F16" s="27"/>
      <c r="G16" s="10" t="s">
        <v>28</v>
      </c>
      <c r="H16" s="24">
        <f>12000/100000</f>
        <v>0.12</v>
      </c>
      <c r="I16" s="3"/>
      <c r="J16" s="24"/>
    </row>
    <row r="17" spans="1:10" x14ac:dyDescent="0.25">
      <c r="A17" s="21"/>
      <c r="B17" s="21"/>
      <c r="C17" s="5"/>
      <c r="D17" s="24"/>
      <c r="E17" s="8"/>
      <c r="F17" s="27"/>
      <c r="G17" s="10" t="s">
        <v>29</v>
      </c>
      <c r="H17" s="24">
        <f>(548413.8-537104.64)/100000</f>
        <v>0.11309160000000032</v>
      </c>
      <c r="I17" s="3"/>
      <c r="J17" s="24"/>
    </row>
    <row r="18" spans="1:10" ht="30" x14ac:dyDescent="0.25">
      <c r="A18" s="21"/>
      <c r="B18" s="21"/>
      <c r="C18" s="3"/>
      <c r="D18" s="24"/>
      <c r="E18" s="8"/>
      <c r="F18" s="27"/>
      <c r="G18" s="13" t="s">
        <v>30</v>
      </c>
      <c r="H18" s="24">
        <f>(1188817-907869.68)/100000</f>
        <v>2.8094731999999993</v>
      </c>
      <c r="I18" s="3"/>
      <c r="J18" s="24"/>
    </row>
    <row r="19" spans="1:10" x14ac:dyDescent="0.25">
      <c r="A19" s="21"/>
      <c r="B19" s="21"/>
      <c r="C19" s="3"/>
      <c r="D19" s="24"/>
      <c r="E19" s="8"/>
      <c r="F19" s="27"/>
      <c r="G19" s="13" t="s">
        <v>31</v>
      </c>
      <c r="H19" s="24">
        <f>112782.88/100000</f>
        <v>1.1278288000000001</v>
      </c>
      <c r="I19" s="3"/>
      <c r="J19" s="24"/>
    </row>
    <row r="20" spans="1:10" x14ac:dyDescent="0.25">
      <c r="A20" s="21"/>
      <c r="B20" s="21"/>
      <c r="C20" s="6" t="s">
        <v>34</v>
      </c>
      <c r="D20" s="23">
        <f>SUM(D12:D19)</f>
        <v>15.103078799999999</v>
      </c>
      <c r="E20" s="6"/>
      <c r="F20" s="26">
        <f t="shared" ref="F20:H20" si="2">SUM(F12:F19)</f>
        <v>64.879152500000004</v>
      </c>
      <c r="G20" s="6"/>
      <c r="H20" s="23">
        <f t="shared" si="2"/>
        <v>18.0435424</v>
      </c>
      <c r="I20" s="6"/>
      <c r="J20" s="23">
        <f t="shared" ref="J20" si="3">SUM(J12:J19)</f>
        <v>0</v>
      </c>
    </row>
    <row r="21" spans="1:10" x14ac:dyDescent="0.25">
      <c r="A21" s="21"/>
      <c r="B21" s="21"/>
      <c r="C21" s="3"/>
      <c r="D21" s="25"/>
      <c r="E21" s="8"/>
      <c r="F21" s="27"/>
      <c r="G21" s="13"/>
      <c r="H21" s="27"/>
      <c r="I21" s="3"/>
      <c r="J21" s="24"/>
    </row>
    <row r="22" spans="1:10" ht="30" x14ac:dyDescent="0.25">
      <c r="A22" s="21"/>
      <c r="B22" s="21"/>
      <c r="C22" s="3"/>
      <c r="D22" s="25"/>
      <c r="E22" s="9" t="s">
        <v>33</v>
      </c>
      <c r="F22" s="27">
        <f>68769.44/100000</f>
        <v>0.68769440000000004</v>
      </c>
      <c r="G22" s="13"/>
      <c r="H22" s="27"/>
      <c r="I22" s="3"/>
      <c r="J22" s="24"/>
    </row>
    <row r="23" spans="1:10" x14ac:dyDescent="0.25">
      <c r="A23" s="21"/>
      <c r="B23" s="21"/>
      <c r="C23" s="3"/>
      <c r="D23" s="25"/>
      <c r="E23" s="8"/>
      <c r="F23" s="27"/>
      <c r="G23" s="13"/>
      <c r="H23" s="27"/>
      <c r="I23" s="3"/>
      <c r="J23" s="24"/>
    </row>
    <row r="24" spans="1:10" x14ac:dyDescent="0.25">
      <c r="A24" s="21"/>
      <c r="B24" s="21"/>
      <c r="C24" s="3"/>
      <c r="D24" s="25"/>
      <c r="E24" s="8"/>
      <c r="F24" s="27"/>
      <c r="G24" s="13"/>
      <c r="H24" s="27"/>
      <c r="I24" s="3"/>
      <c r="J24" s="24"/>
    </row>
    <row r="25" spans="1:10" x14ac:dyDescent="0.25">
      <c r="A25" s="21"/>
      <c r="B25" s="21"/>
      <c r="C25" s="6" t="s">
        <v>34</v>
      </c>
      <c r="D25" s="23">
        <f>SUM(D22:D24)</f>
        <v>0</v>
      </c>
      <c r="E25" s="6"/>
      <c r="F25" s="26">
        <f t="shared" ref="F25:J25" si="4">SUM(F22:F24)</f>
        <v>0.68769440000000004</v>
      </c>
      <c r="G25" s="6"/>
      <c r="H25" s="23">
        <f t="shared" si="4"/>
        <v>0</v>
      </c>
      <c r="I25" s="6"/>
      <c r="J25" s="23">
        <f t="shared" si="4"/>
        <v>0</v>
      </c>
    </row>
    <row r="26" spans="1:10" x14ac:dyDescent="0.25">
      <c r="A26" s="21"/>
      <c r="B26" s="21"/>
      <c r="C26" s="3"/>
      <c r="D26" s="25"/>
      <c r="E26" s="8"/>
      <c r="F26" s="27"/>
      <c r="G26" s="13"/>
      <c r="H26" s="27"/>
      <c r="I26" s="3"/>
      <c r="J26" s="24"/>
    </row>
    <row r="27" spans="1:10" x14ac:dyDescent="0.25">
      <c r="A27" s="22"/>
      <c r="B27" s="22"/>
      <c r="C27" s="2" t="s">
        <v>35</v>
      </c>
      <c r="D27" s="23">
        <f>D6+D10+D20+D25</f>
        <v>18.829878799999999</v>
      </c>
      <c r="E27" s="6"/>
      <c r="F27" s="26">
        <f t="shared" ref="F27:J27" si="5">F6+F10+F20+F25</f>
        <v>138.21192690000001</v>
      </c>
      <c r="G27" s="6"/>
      <c r="H27" s="23">
        <f t="shared" si="5"/>
        <v>25.670842399999998</v>
      </c>
      <c r="I27" s="6"/>
      <c r="J27" s="23">
        <f t="shared" si="5"/>
        <v>11.933450000000001</v>
      </c>
    </row>
    <row r="28" spans="1:10" x14ac:dyDescent="0.25">
      <c r="G28" s="14"/>
      <c r="H28" s="11"/>
      <c r="J28" s="12"/>
    </row>
    <row r="29" spans="1:10" x14ac:dyDescent="0.25">
      <c r="A29" t="s">
        <v>7</v>
      </c>
      <c r="G29" s="14"/>
      <c r="H29" s="11"/>
      <c r="J29" s="12"/>
    </row>
    <row r="30" spans="1:10" x14ac:dyDescent="0.25">
      <c r="H30" s="11"/>
    </row>
  </sheetData>
  <mergeCells count="6">
    <mergeCell ref="A1:K1"/>
    <mergeCell ref="G2:H2"/>
    <mergeCell ref="I2:J2"/>
    <mergeCell ref="C2:D2"/>
    <mergeCell ref="A3:A27"/>
    <mergeCell ref="B3:B27"/>
  </mergeCells>
  <pageMargins left="0.45" right="0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MLNC</cp:lastModifiedBy>
  <cp:lastPrinted>2022-08-08T11:28:43Z</cp:lastPrinted>
  <dcterms:created xsi:type="dcterms:W3CDTF">2021-06-28T06:53:22Z</dcterms:created>
  <dcterms:modified xsi:type="dcterms:W3CDTF">2022-08-08T11:36:57Z</dcterms:modified>
</cp:coreProperties>
</file>